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A7A5AB39-1CE0-48F4-856D-307D80F7FB94}" xr6:coauthVersionLast="47" xr6:coauthVersionMax="47" xr10:uidLastSave="{00000000-0000-0000-0000-000000000000}"/>
  <bookViews>
    <workbookView xWindow="0" yWindow="20" windowWidth="19200" windowHeight="10060" activeTab="1" xr2:uid="{7764B4C4-CF23-4EC3-AB7B-B9B692343BF2}"/>
  </bookViews>
  <sheets>
    <sheet name="מחוון תל אביב" sheetId="1" r:id="rId1"/>
    <sheet name="קריטריונים תל אביב"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F21" i="1"/>
  <c r="H21" i="1" s="1"/>
  <c r="H20" i="1"/>
  <c r="F20" i="1"/>
  <c r="H19" i="1"/>
  <c r="F19" i="1"/>
  <c r="L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<sst xmlns="http://schemas.openxmlformats.org/spreadsheetml/2006/main" count="239" uniqueCount="146">
  <si>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</si>
  <si>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</si>
  <si>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</si>
  <si>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</si>
  <si>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</si>
  <si>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</si>
  <si>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</si>
  <si>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</si>
  <si>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</si>
  <si>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</si>
  <si>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</si>
  <si>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</si>
  <si>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</si>
  <si>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</si>
  <si>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</si>
  <si>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</si>
  <si>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</si>
  <si>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</si>
  <si>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</si>
  <si>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</si>
  <si>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</si>
  <si>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</si>
  <si>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</si>
  <si>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</si>
  <si>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</si>
  <si>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</si>
  <si>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</si>
  <si>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</si>
  <si>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</si>
  <si>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</si>
  <si>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מ- 200 אתרים</t>
  </si>
  <si>
    <t>200 אתרים</t>
  </si>
  <si>
    <t>201 - 300 אתרים</t>
  </si>
  <si>
    <t>301 - 400 אתרים</t>
  </si>
  <si>
    <t>401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</si>
  <si>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</si>
  <si>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</si>
  <si>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</si>
  <si>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</si>
  <si>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</si>
  <si>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</si>
  <si>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</si>
  <si>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</si>
  <si>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</si>
  <si>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</si>
  <si>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</si>
  <si>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</si>
  <si>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</si>
  <si>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</si>
  <si>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</si>
  <si>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</si>
  <si>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</si>
  <si>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</si>
  <si>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</si>
  <si>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</si>
  <si>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</si>
  <si>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</si>
  <si>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</si>
  <si>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</si>
  <si>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</si>
  <si>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</si>
  <si>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</si>
  <si>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</si>
  <si>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</si>
  <si>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</si>
  <si>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</si>
  <si>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</si>
  <si>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</si>
  <si>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</si>
  <si>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</si>
  <si>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</si>
  <si>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תל אביב</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</si>
  <si>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</si>
  <si>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</si>
  <si>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</si>
  <si>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</si>
  <si>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</si>
  <si>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</si>
  <si>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</si>
  <si>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</si>
  <si>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</si>
  <si>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</si>
  <si>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</si>
  <si>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</si>
  <si>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</si>
  <si>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</si>
  <si>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</si>
  <si>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</si>
  <si>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</si>
  <si>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</si>
  <si>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</si>
  <si>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</si>
  <si>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</si>
  <si>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</si>
  <si>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</si>
  <si>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</si>
  <si>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</si>
  <si>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</si>
  <si>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</si>
  <si>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</si>
  <si>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</si>
  <si>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</si>
  <si>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</si>
  <si>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</si>
  <si>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</si>
  <si>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</si>
  <si>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</si>
  <si>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</si>
  <si>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</si>
  <si>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</si>
  <si>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</si>
  <si>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</si>
  <si>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</si>
  <si>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</si>
  <si>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</si>
  <si>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</si>
  <si>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</si>
  <si>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</si>
  <si>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</si>
  <si>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</si>
  <si>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</si>
  <si>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</si>
  <si>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</si>
  <si>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</si>
  <si>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</si>
  <si>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</si>
  <si>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</si>
  <si>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</si>
  <si>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</si>
  <si>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</si>
  <si>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</si>
  <si>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</si>
  <si>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</si>
  <si>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</si>
  <si>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</si>
  <si>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</si>
  <si>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</si>
  <si>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</si>
  <si>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</si>
  <si>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</si>
  <si>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</si>
  <si>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</si>
  <si>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</si>
  <si>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תל אביב</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</si>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</sst>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8">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3" fontId="26" fillId="3" borderId="84" xfId="0" applyNumberFormat="1" applyFont="1" applyFill="1" applyBorder="1" applyAlignment="1">
      <alignment horizontal="center" vertical="center" wrapText="1" readingOrder="2"/>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0" fillId="0" borderId="18" xfId="0" applyNumberFormat="1" applyBorder="1" applyAlignment="1">
      <alignment horizontal="center" vertical="center"/>
    </xf>
    <xf numFmtId="9" fontId="0" fillId="0" borderId="24" xfId="0" applyNumberFormat="1" applyBorder="1" applyAlignment="1">
      <alignment horizontal="center" vertical="center"/>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4" fontId="7" fillId="0" borderId="14" xfId="0" applyNumberFormat="1" applyFont="1" applyBorder="1" applyAlignment="1">
      <alignment horizontal="center" vertical="center" wrapText="1"/>
    </xf>
    <xf numFmtId="4" fontId="7" fillId="0" borderId="22" xfId="0" applyNumberFormat="1" applyFont="1" applyBorder="1" applyAlignment="1">
      <alignment horizontal="center" vertical="center" wrapText="1"/>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29" xfId="0" applyNumberFormat="1" applyFont="1" applyBorder="1" applyAlignment="1">
      <alignment horizontal="center" vertical="center" wrapText="1"/>
    </xf>
    <xf numFmtId="3" fontId="5" fillId="0" borderId="34" xfId="0" applyNumberFormat="1" applyFont="1" applyBorder="1" applyAlignment="1">
      <alignment horizontal="center" vertical="center" wrapText="1" readingOrder="2"/>
    </xf>
    <xf numFmtId="3" fontId="5" fillId="0" borderId="38" xfId="0" applyNumberFormat="1" applyFont="1" applyBorder="1" applyAlignment="1">
      <alignment horizontal="center" vertical="center" wrapText="1" readingOrder="2"/>
    </xf>
    <xf numFmtId="3" fontId="5" fillId="0" borderId="42" xfId="0" applyNumberFormat="1" applyFont="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0" fontId="5" fillId="0" borderId="49"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4" fontId="7" fillId="0" borderId="51" xfId="0" applyNumberFormat="1" applyFont="1" applyBorder="1" applyAlignment="1">
      <alignment horizontal="center" vertical="center"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0" fontId="5" fillId="0" borderId="49" xfId="0"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30" fillId="0" borderId="102" xfId="0" applyFont="1" applyBorder="1" applyAlignment="1">
      <alignment horizontal="center" vertical="center" wrapText="1"/>
    </xf>
    <xf numFmtId="0" fontId="30" fillId="0" borderId="74" xfId="0" applyFont="1" applyBorder="1" applyAlignment="1">
      <alignment horizontal="center" vertical="center" wrapText="1"/>
    </xf>
    <xf numFmtId="0" fontId="29" fillId="0" borderId="81"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87" xfId="0" applyFont="1" applyBorder="1" applyAlignment="1">
      <alignment horizontal="center" vertical="center" wrapText="1" readingOrder="2"/>
    </xf>
    <xf numFmtId="0" fontId="12" fillId="0" borderId="71"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104" xfId="0" applyFont="1" applyBorder="1" applyAlignment="1">
      <alignment horizontal="center" vertical="center" wrapText="1"/>
    </xf>
    <xf numFmtId="2" fontId="31" fillId="0" borderId="9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0" fontId="30" fillId="0" borderId="106"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39C2C-DE89-45DC-AF5C-84E087A1519B}">
  <dimension ref="A1:M62"/>
  <sheetViews>
    <sheetView rightToLeft="1" workbookViewId="0">
      <selection activeCell="J32" sqref="J27:K3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190" t="s">
        <v>0</v>
      </c>
      <c r="B1" s="190"/>
      <c r="C1" s="190"/>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191" t="s">
        <v>6</v>
      </c>
      <c r="E3" s="192"/>
      <c r="F3" s="11" t="s">
        <v>7</v>
      </c>
      <c r="G3" s="12" t="s">
        <v>8</v>
      </c>
      <c r="H3" s="13" t="s">
        <v>9</v>
      </c>
      <c r="I3" s="13" t="s">
        <v>10</v>
      </c>
      <c r="J3" s="13" t="s">
        <v>11</v>
      </c>
      <c r="K3" s="14" t="s">
        <v>12</v>
      </c>
      <c r="L3" s="15" t="s">
        <v>13</v>
      </c>
      <c r="M3" s="6">
        <f>M2-M1</f>
        <v>3</v>
      </c>
    </row>
    <row r="4" spans="1:13" s="26" customFormat="1" ht="14.25" hidden="1" customHeight="1" x14ac:dyDescent="0.3">
      <c r="A4" s="184" t="s">
        <v>14</v>
      </c>
      <c r="B4" s="17" t="s">
        <v>15</v>
      </c>
      <c r="C4" s="18"/>
      <c r="D4" s="19"/>
      <c r="E4" s="20"/>
      <c r="F4" s="21"/>
      <c r="G4" s="22"/>
      <c r="H4" s="23"/>
      <c r="I4" s="23"/>
      <c r="J4" s="23"/>
      <c r="K4" s="24"/>
      <c r="L4" s="25"/>
    </row>
    <row r="5" spans="1:13" s="26" customFormat="1" ht="19.5" customHeight="1" x14ac:dyDescent="0.3">
      <c r="A5" s="185"/>
      <c r="B5" s="185" t="s">
        <v>16</v>
      </c>
      <c r="C5" s="184" t="s">
        <v>17</v>
      </c>
      <c r="D5" s="19" t="s">
        <v>18</v>
      </c>
      <c r="E5" s="20" t="s">
        <v>19</v>
      </c>
      <c r="F5" s="181">
        <v>0.4</v>
      </c>
      <c r="G5" s="195"/>
      <c r="H5" s="198">
        <f>IF(G5&lt;J5,0,IF(G5=J5,$M$1,IF(G5&gt;K5,$M$2,$M$3/(K5-J5)*(G5-J5)+$M$1)))</f>
        <v>0</v>
      </c>
      <c r="I5" s="207"/>
      <c r="J5" s="195">
        <v>3</v>
      </c>
      <c r="K5" s="209">
        <v>5</v>
      </c>
      <c r="L5" s="193">
        <f>SUM(F5:F18)</f>
        <v>1</v>
      </c>
    </row>
    <row r="6" spans="1:13" s="26" customFormat="1" ht="14.25" customHeight="1" x14ac:dyDescent="0.3">
      <c r="A6" s="185"/>
      <c r="B6" s="185"/>
      <c r="C6" s="185"/>
      <c r="D6" s="27" t="s">
        <v>20</v>
      </c>
      <c r="E6" s="28">
        <f>$M$1</f>
        <v>7</v>
      </c>
      <c r="F6" s="182"/>
      <c r="G6" s="196"/>
      <c r="H6" s="199"/>
      <c r="I6" s="208"/>
      <c r="J6" s="196"/>
      <c r="K6" s="210"/>
      <c r="L6" s="194"/>
    </row>
    <row r="7" spans="1:13" s="26" customFormat="1" x14ac:dyDescent="0.3">
      <c r="A7" s="185"/>
      <c r="B7" s="185"/>
      <c r="C7" s="185"/>
      <c r="D7" s="27" t="s">
        <v>21</v>
      </c>
      <c r="E7" s="31">
        <v>8.5</v>
      </c>
      <c r="F7" s="182"/>
      <c r="G7" s="196"/>
      <c r="H7" s="199"/>
      <c r="I7" s="208"/>
      <c r="J7" s="196"/>
      <c r="K7" s="210"/>
      <c r="L7" s="194"/>
    </row>
    <row r="8" spans="1:13" s="26" customFormat="1" ht="15" customHeight="1" thickBot="1" x14ac:dyDescent="0.35">
      <c r="A8" s="185"/>
      <c r="B8" s="185"/>
      <c r="C8" s="186"/>
      <c r="D8" s="32" t="s">
        <v>22</v>
      </c>
      <c r="E8" s="33">
        <v>10</v>
      </c>
      <c r="F8" s="183"/>
      <c r="G8" s="197"/>
      <c r="H8" s="200"/>
      <c r="I8" s="208"/>
      <c r="J8" s="197"/>
      <c r="K8" s="211"/>
      <c r="L8" s="194"/>
    </row>
    <row r="9" spans="1:13" s="26" customFormat="1" ht="14.25" customHeight="1" x14ac:dyDescent="0.3">
      <c r="A9" s="185"/>
      <c r="B9" s="185"/>
      <c r="C9" s="184" t="s">
        <v>23</v>
      </c>
      <c r="D9" s="19" t="s">
        <v>24</v>
      </c>
      <c r="E9" s="20" t="s">
        <v>19</v>
      </c>
      <c r="F9" s="187">
        <v>0.25</v>
      </c>
      <c r="G9" s="195"/>
      <c r="H9" s="198">
        <f>IF(G9&lt;J9,0,IF(G9=J9,$M$1,IF(G9&gt;K9,$M$2,$M$3/(K9-J9)*(G9-J9)+$M$1)))</f>
        <v>0</v>
      </c>
      <c r="I9" s="208"/>
      <c r="J9" s="201">
        <v>2500</v>
      </c>
      <c r="K9" s="204">
        <v>5000</v>
      </c>
      <c r="L9" s="194"/>
    </row>
    <row r="10" spans="1:13" s="26" customFormat="1" x14ac:dyDescent="0.3">
      <c r="A10" s="185"/>
      <c r="B10" s="185"/>
      <c r="C10" s="185"/>
      <c r="D10" s="27" t="s">
        <v>25</v>
      </c>
      <c r="E10" s="28">
        <f>$M$1</f>
        <v>7</v>
      </c>
      <c r="F10" s="188"/>
      <c r="G10" s="196"/>
      <c r="H10" s="199"/>
      <c r="I10" s="208"/>
      <c r="J10" s="202"/>
      <c r="K10" s="205"/>
      <c r="L10" s="194"/>
    </row>
    <row r="11" spans="1:13" s="26" customFormat="1" x14ac:dyDescent="0.3">
      <c r="A11" s="185"/>
      <c r="B11" s="185"/>
      <c r="C11" s="185"/>
      <c r="D11" s="27" t="s">
        <v>26</v>
      </c>
      <c r="E11" s="28">
        <v>8</v>
      </c>
      <c r="F11" s="188"/>
      <c r="G11" s="196"/>
      <c r="H11" s="199"/>
      <c r="I11" s="208"/>
      <c r="J11" s="202"/>
      <c r="K11" s="205"/>
      <c r="L11" s="194"/>
    </row>
    <row r="12" spans="1:13" s="26" customFormat="1" x14ac:dyDescent="0.3">
      <c r="A12" s="185"/>
      <c r="B12" s="185"/>
      <c r="C12" s="185"/>
      <c r="D12" s="36" t="s">
        <v>27</v>
      </c>
      <c r="E12" s="31">
        <v>9</v>
      </c>
      <c r="F12" s="188"/>
      <c r="G12" s="196"/>
      <c r="H12" s="199"/>
      <c r="I12" s="208"/>
      <c r="J12" s="202"/>
      <c r="K12" s="205"/>
      <c r="L12" s="194"/>
    </row>
    <row r="13" spans="1:13" s="26" customFormat="1" ht="14.5" thickBot="1" x14ac:dyDescent="0.35">
      <c r="A13" s="185"/>
      <c r="B13" s="185"/>
      <c r="C13" s="186"/>
      <c r="D13" s="32" t="s">
        <v>28</v>
      </c>
      <c r="E13" s="33">
        <v>10</v>
      </c>
      <c r="F13" s="189"/>
      <c r="G13" s="197"/>
      <c r="H13" s="200"/>
      <c r="I13" s="208"/>
      <c r="J13" s="203"/>
      <c r="K13" s="206"/>
      <c r="L13" s="194"/>
    </row>
    <row r="14" spans="1:13" s="26" customFormat="1" ht="14.25" customHeight="1" x14ac:dyDescent="0.3">
      <c r="A14" s="185"/>
      <c r="B14" s="185"/>
      <c r="C14" s="184" t="s">
        <v>29</v>
      </c>
      <c r="D14" s="19" t="s">
        <v>30</v>
      </c>
      <c r="E14" s="20" t="s">
        <v>19</v>
      </c>
      <c r="F14" s="187">
        <v>0.35</v>
      </c>
      <c r="G14" s="195"/>
      <c r="H14" s="198">
        <f>IF(G14&lt;J14,0,IF(G14=J14,$M$1,IF(G14&gt;K14,$M$2,$M$3/(K14-J14)*(G14-J14)+$M$1)))</f>
        <v>0</v>
      </c>
      <c r="I14" s="208"/>
      <c r="J14" s="195">
        <v>200</v>
      </c>
      <c r="K14" s="209">
        <v>400</v>
      </c>
      <c r="L14" s="194"/>
    </row>
    <row r="15" spans="1:13" s="26" customFormat="1" ht="14.25" customHeight="1" x14ac:dyDescent="0.3">
      <c r="A15" s="185"/>
      <c r="B15" s="185"/>
      <c r="C15" s="185"/>
      <c r="D15" s="27" t="s">
        <v>31</v>
      </c>
      <c r="E15" s="28">
        <f>$M$1</f>
        <v>7</v>
      </c>
      <c r="F15" s="188"/>
      <c r="G15" s="196"/>
      <c r="H15" s="199"/>
      <c r="I15" s="208"/>
      <c r="J15" s="196"/>
      <c r="K15" s="210"/>
      <c r="L15" s="194"/>
    </row>
    <row r="16" spans="1:13" s="26" customFormat="1" ht="14.25" customHeight="1" x14ac:dyDescent="0.3">
      <c r="A16" s="185"/>
      <c r="B16" s="185"/>
      <c r="C16" s="185"/>
      <c r="D16" s="27" t="s">
        <v>32</v>
      </c>
      <c r="E16" s="28">
        <v>8</v>
      </c>
      <c r="F16" s="188"/>
      <c r="G16" s="196"/>
      <c r="H16" s="199"/>
      <c r="I16" s="208"/>
      <c r="J16" s="196"/>
      <c r="K16" s="210"/>
      <c r="L16" s="194"/>
    </row>
    <row r="17" spans="1:12" s="26" customFormat="1" x14ac:dyDescent="0.3">
      <c r="A17" s="185"/>
      <c r="B17" s="185"/>
      <c r="C17" s="185"/>
      <c r="D17" s="36" t="s">
        <v>33</v>
      </c>
      <c r="E17" s="31">
        <v>9</v>
      </c>
      <c r="F17" s="188"/>
      <c r="G17" s="196"/>
      <c r="H17" s="199"/>
      <c r="I17" s="208"/>
      <c r="J17" s="196"/>
      <c r="K17" s="210"/>
      <c r="L17" s="194"/>
    </row>
    <row r="18" spans="1:12" s="26" customFormat="1" ht="15" customHeight="1" thickBot="1" x14ac:dyDescent="0.35">
      <c r="A18" s="185"/>
      <c r="B18" s="185"/>
      <c r="C18" s="186"/>
      <c r="D18" s="32" t="s">
        <v>34</v>
      </c>
      <c r="E18" s="33">
        <v>10</v>
      </c>
      <c r="F18" s="189"/>
      <c r="G18" s="197"/>
      <c r="H18" s="200"/>
      <c r="I18" s="208"/>
      <c r="J18" s="197"/>
      <c r="K18" s="211"/>
      <c r="L18" s="194"/>
    </row>
    <row r="19" spans="1:12" ht="14.5" thickBot="1" x14ac:dyDescent="0.35">
      <c r="A19" s="184" t="s">
        <v>35</v>
      </c>
      <c r="B19" s="212" t="s">
        <v>36</v>
      </c>
      <c r="C19" s="212" t="s">
        <v>37</v>
      </c>
      <c r="D19" s="215" t="s">
        <v>38</v>
      </c>
      <c r="E19" s="216"/>
      <c r="F19" s="37">
        <f>1/3</f>
        <v>0.33333333333333331</v>
      </c>
      <c r="G19" s="38"/>
      <c r="H19" s="39">
        <f>G19*F19</f>
        <v>0</v>
      </c>
      <c r="I19" s="207"/>
      <c r="J19" s="218"/>
      <c r="K19" s="221"/>
      <c r="L19" s="193">
        <f>SUM(F19:F21)</f>
        <v>1</v>
      </c>
    </row>
    <row r="20" spans="1:12" ht="14.5" thickBot="1" x14ac:dyDescent="0.35">
      <c r="A20" s="185"/>
      <c r="B20" s="213"/>
      <c r="C20" s="213"/>
      <c r="D20" s="226" t="s">
        <v>39</v>
      </c>
      <c r="E20" s="227"/>
      <c r="F20" s="37">
        <f t="shared" ref="F20:F21" si="0">1/3</f>
        <v>0.33333333333333331</v>
      </c>
      <c r="G20" s="40"/>
      <c r="H20" s="41">
        <f>G20*F20</f>
        <v>0</v>
      </c>
      <c r="I20" s="208"/>
      <c r="J20" s="219"/>
      <c r="K20" s="222"/>
      <c r="L20" s="224"/>
    </row>
    <row r="21" spans="1:12" ht="14.5" thickBot="1" x14ac:dyDescent="0.35">
      <c r="A21" s="186"/>
      <c r="B21" s="214"/>
      <c r="C21" s="214"/>
      <c r="D21" s="228" t="s">
        <v>40</v>
      </c>
      <c r="E21" s="229"/>
      <c r="F21" s="37">
        <f t="shared" si="0"/>
        <v>0.33333333333333331</v>
      </c>
      <c r="G21" s="34"/>
      <c r="H21" s="35">
        <f>G21*F21</f>
        <v>0</v>
      </c>
      <c r="I21" s="217"/>
      <c r="J21" s="220"/>
      <c r="K21" s="223"/>
      <c r="L21" s="225"/>
    </row>
    <row r="22" spans="1:12" s="42" customFormat="1" x14ac:dyDescent="0.3">
      <c r="A22" s="184" t="s">
        <v>41</v>
      </c>
      <c r="B22" s="184" t="s">
        <v>42</v>
      </c>
      <c r="C22" s="184" t="s">
        <v>43</v>
      </c>
      <c r="D22" s="19" t="s">
        <v>44</v>
      </c>
      <c r="E22" s="20">
        <v>0</v>
      </c>
      <c r="F22" s="233">
        <v>0.25</v>
      </c>
      <c r="G22" s="230"/>
      <c r="H22" s="198">
        <f>IF(G22&lt;J22,0,IF(G22=J22,$M$1,IF(G22&gt;K22,$M$2,$M$3/(K22-J22)*(G22-J22)+$M$1)))</f>
        <v>0</v>
      </c>
      <c r="I22" s="236"/>
      <c r="J22" s="195">
        <v>3</v>
      </c>
      <c r="K22" s="209">
        <v>8</v>
      </c>
      <c r="L22" s="238">
        <f>SUM(F22:F41)</f>
        <v>1</v>
      </c>
    </row>
    <row r="23" spans="1:12" s="42" customFormat="1" x14ac:dyDescent="0.3">
      <c r="A23" s="185"/>
      <c r="B23" s="185"/>
      <c r="C23" s="185"/>
      <c r="D23" s="27" t="s">
        <v>45</v>
      </c>
      <c r="E23" s="28">
        <f>$M$1</f>
        <v>7</v>
      </c>
      <c r="F23" s="234"/>
      <c r="G23" s="231"/>
      <c r="H23" s="199"/>
      <c r="I23" s="237"/>
      <c r="J23" s="196"/>
      <c r="K23" s="210"/>
      <c r="L23" s="239"/>
    </row>
    <row r="24" spans="1:12" x14ac:dyDescent="0.3">
      <c r="A24" s="185"/>
      <c r="B24" s="185"/>
      <c r="C24" s="185"/>
      <c r="D24" s="27" t="s">
        <v>46</v>
      </c>
      <c r="E24" s="31">
        <v>8</v>
      </c>
      <c r="F24" s="234"/>
      <c r="G24" s="231"/>
      <c r="H24" s="199"/>
      <c r="I24" s="237"/>
      <c r="J24" s="196"/>
      <c r="K24" s="210"/>
      <c r="L24" s="239"/>
    </row>
    <row r="25" spans="1:12" x14ac:dyDescent="0.3">
      <c r="A25" s="185"/>
      <c r="B25" s="185"/>
      <c r="C25" s="185"/>
      <c r="D25" s="43" t="s">
        <v>47</v>
      </c>
      <c r="E25" s="44">
        <v>9</v>
      </c>
      <c r="F25" s="234"/>
      <c r="G25" s="231"/>
      <c r="H25" s="199"/>
      <c r="I25" s="237"/>
      <c r="J25" s="196"/>
      <c r="K25" s="210"/>
      <c r="L25" s="239"/>
    </row>
    <row r="26" spans="1:12" s="42" customFormat="1" ht="14.5" thickBot="1" x14ac:dyDescent="0.35">
      <c r="A26" s="185"/>
      <c r="B26" s="185"/>
      <c r="C26" s="186"/>
      <c r="D26" s="32" t="s">
        <v>48</v>
      </c>
      <c r="E26" s="33">
        <v>10</v>
      </c>
      <c r="F26" s="235"/>
      <c r="G26" s="232"/>
      <c r="H26" s="200"/>
      <c r="I26" s="237"/>
      <c r="J26" s="197"/>
      <c r="K26" s="211"/>
      <c r="L26" s="239"/>
    </row>
    <row r="27" spans="1:12" s="42" customFormat="1" ht="28" x14ac:dyDescent="0.3">
      <c r="A27" s="185"/>
      <c r="B27" s="185"/>
      <c r="C27" s="212" t="s">
        <v>49</v>
      </c>
      <c r="D27" s="19" t="s">
        <v>50</v>
      </c>
      <c r="E27" s="20">
        <v>0</v>
      </c>
      <c r="F27" s="187">
        <v>0.2</v>
      </c>
      <c r="G27" s="230"/>
      <c r="H27" s="198">
        <f>IF(G27&lt;J27,0,IF(G27=J27,$M$1,IF(G27&gt;K27,$M$2,$M$3/(K27-J27)*(G27-J27)+$M$1)))</f>
        <v>0</v>
      </c>
      <c r="I27" s="237"/>
      <c r="J27" s="201">
        <v>3000</v>
      </c>
      <c r="K27" s="204">
        <v>6000</v>
      </c>
      <c r="L27" s="239"/>
    </row>
    <row r="28" spans="1:12" s="42" customFormat="1" x14ac:dyDescent="0.3">
      <c r="A28" s="185"/>
      <c r="B28" s="185"/>
      <c r="C28" s="213"/>
      <c r="D28" s="45" t="s">
        <v>51</v>
      </c>
      <c r="E28" s="28">
        <f>$M$1</f>
        <v>7</v>
      </c>
      <c r="F28" s="188"/>
      <c r="G28" s="231"/>
      <c r="H28" s="199"/>
      <c r="I28" s="237"/>
      <c r="J28" s="202"/>
      <c r="K28" s="205"/>
      <c r="L28" s="239"/>
    </row>
    <row r="29" spans="1:12" s="42" customFormat="1" ht="28" x14ac:dyDescent="0.3">
      <c r="A29" s="185"/>
      <c r="B29" s="185"/>
      <c r="C29" s="213"/>
      <c r="D29" s="45" t="s">
        <v>52</v>
      </c>
      <c r="E29" s="28">
        <v>8</v>
      </c>
      <c r="F29" s="188"/>
      <c r="G29" s="231"/>
      <c r="H29" s="199"/>
      <c r="I29" s="237"/>
      <c r="J29" s="202"/>
      <c r="K29" s="205"/>
      <c r="L29" s="239"/>
    </row>
    <row r="30" spans="1:12" ht="28" x14ac:dyDescent="0.3">
      <c r="A30" s="185"/>
      <c r="B30" s="185"/>
      <c r="C30" s="213"/>
      <c r="D30" s="46" t="s">
        <v>53</v>
      </c>
      <c r="E30" s="31">
        <v>9</v>
      </c>
      <c r="F30" s="188"/>
      <c r="G30" s="231"/>
      <c r="H30" s="199"/>
      <c r="I30" s="237"/>
      <c r="J30" s="202"/>
      <c r="K30" s="205"/>
      <c r="L30" s="239"/>
    </row>
    <row r="31" spans="1:12" ht="28.5" thickBot="1" x14ac:dyDescent="0.35">
      <c r="A31" s="185"/>
      <c r="B31" s="185"/>
      <c r="C31" s="214"/>
      <c r="D31" s="47" t="s">
        <v>54</v>
      </c>
      <c r="E31" s="33">
        <v>10</v>
      </c>
      <c r="F31" s="189"/>
      <c r="G31" s="232"/>
      <c r="H31" s="200"/>
      <c r="I31" s="237"/>
      <c r="J31" s="203"/>
      <c r="K31" s="206"/>
      <c r="L31" s="239"/>
    </row>
    <row r="32" spans="1:12" s="42" customFormat="1" x14ac:dyDescent="0.3">
      <c r="A32" s="185"/>
      <c r="B32" s="185"/>
      <c r="C32" s="212" t="s">
        <v>55</v>
      </c>
      <c r="D32" s="19" t="s">
        <v>56</v>
      </c>
      <c r="E32" s="20">
        <v>0</v>
      </c>
      <c r="F32" s="187">
        <v>0.25</v>
      </c>
      <c r="G32" s="230"/>
      <c r="H32" s="198">
        <f>IF(G32&lt;J32,0,IF(G32=J32,$M$1,IF(G32&gt;K32,$M$2,$M$3/(K32-J32)*(G32-J32)+$M$1)))</f>
        <v>0</v>
      </c>
      <c r="I32" s="237"/>
      <c r="J32" s="201">
        <v>150</v>
      </c>
      <c r="K32" s="204">
        <v>300</v>
      </c>
      <c r="L32" s="239"/>
    </row>
    <row r="33" spans="1:12" s="42" customFormat="1" x14ac:dyDescent="0.3">
      <c r="A33" s="185"/>
      <c r="B33" s="185"/>
      <c r="C33" s="213"/>
      <c r="D33" s="45" t="s">
        <v>57</v>
      </c>
      <c r="E33" s="28">
        <f>$M$1</f>
        <v>7</v>
      </c>
      <c r="F33" s="188"/>
      <c r="G33" s="231"/>
      <c r="H33" s="199"/>
      <c r="I33" s="237"/>
      <c r="J33" s="202"/>
      <c r="K33" s="205"/>
      <c r="L33" s="239"/>
    </row>
    <row r="34" spans="1:12" x14ac:dyDescent="0.3">
      <c r="A34" s="185"/>
      <c r="B34" s="185"/>
      <c r="C34" s="213"/>
      <c r="D34" s="46" t="s">
        <v>58</v>
      </c>
      <c r="E34" s="31">
        <v>8</v>
      </c>
      <c r="F34" s="188"/>
      <c r="G34" s="231"/>
      <c r="H34" s="199"/>
      <c r="I34" s="237"/>
      <c r="J34" s="202"/>
      <c r="K34" s="205"/>
      <c r="L34" s="239"/>
    </row>
    <row r="35" spans="1:12" x14ac:dyDescent="0.3">
      <c r="A35" s="185"/>
      <c r="B35" s="185"/>
      <c r="C35" s="213"/>
      <c r="D35" s="48" t="s">
        <v>59</v>
      </c>
      <c r="E35" s="44">
        <v>9</v>
      </c>
      <c r="F35" s="188"/>
      <c r="G35" s="231"/>
      <c r="H35" s="199"/>
      <c r="I35" s="237"/>
      <c r="J35" s="202"/>
      <c r="K35" s="205"/>
      <c r="L35" s="239"/>
    </row>
    <row r="36" spans="1:12" ht="14.5" thickBot="1" x14ac:dyDescent="0.35">
      <c r="A36" s="185"/>
      <c r="B36" s="185"/>
      <c r="C36" s="214"/>
      <c r="D36" s="47" t="s">
        <v>60</v>
      </c>
      <c r="E36" s="33">
        <v>10</v>
      </c>
      <c r="F36" s="189"/>
      <c r="G36" s="232"/>
      <c r="H36" s="200"/>
      <c r="I36" s="237"/>
      <c r="J36" s="203"/>
      <c r="K36" s="206"/>
      <c r="L36" s="239"/>
    </row>
    <row r="37" spans="1:12" x14ac:dyDescent="0.3">
      <c r="A37" s="185"/>
      <c r="B37" s="185"/>
      <c r="C37" s="212" t="s">
        <v>61</v>
      </c>
      <c r="D37" s="19" t="s">
        <v>62</v>
      </c>
      <c r="E37" s="49">
        <v>0</v>
      </c>
      <c r="F37" s="233">
        <v>0.15</v>
      </c>
      <c r="G37" s="230"/>
      <c r="H37" s="198">
        <f>G37</f>
        <v>0</v>
      </c>
      <c r="I37" s="236"/>
      <c r="J37" s="218"/>
      <c r="K37" s="221"/>
      <c r="L37" s="239"/>
    </row>
    <row r="38" spans="1:12" ht="14.5" thickBot="1" x14ac:dyDescent="0.35">
      <c r="A38" s="185"/>
      <c r="B38" s="253"/>
      <c r="C38" s="244"/>
      <c r="D38" s="27" t="s">
        <v>63</v>
      </c>
      <c r="E38" s="50">
        <v>10</v>
      </c>
      <c r="F38" s="254"/>
      <c r="G38" s="255"/>
      <c r="H38" s="245"/>
      <c r="I38" s="246"/>
      <c r="J38" s="247"/>
      <c r="K38" s="241"/>
      <c r="L38" s="239"/>
    </row>
    <row r="39" spans="1:12" ht="14.25" customHeight="1" x14ac:dyDescent="0.3">
      <c r="A39" s="185"/>
      <c r="B39" s="212" t="s">
        <v>64</v>
      </c>
      <c r="C39" s="213" t="s">
        <v>37</v>
      </c>
      <c r="D39" s="242" t="s">
        <v>38</v>
      </c>
      <c r="E39" s="243"/>
      <c r="F39" s="52">
        <v>0.05</v>
      </c>
      <c r="G39" s="53"/>
      <c r="H39" s="51">
        <f>G39*F39</f>
        <v>0</v>
      </c>
      <c r="I39" s="208"/>
      <c r="J39" s="219"/>
      <c r="K39" s="222"/>
      <c r="L39" s="239"/>
    </row>
    <row r="40" spans="1:12" x14ac:dyDescent="0.3">
      <c r="A40" s="185"/>
      <c r="B40" s="213"/>
      <c r="C40" s="213"/>
      <c r="D40" s="226" t="s">
        <v>39</v>
      </c>
      <c r="E40" s="227"/>
      <c r="F40" s="52">
        <v>0.05</v>
      </c>
      <c r="G40" s="40"/>
      <c r="H40" s="41">
        <f>G40*F40</f>
        <v>0</v>
      </c>
      <c r="I40" s="208"/>
      <c r="J40" s="219"/>
      <c r="K40" s="222"/>
      <c r="L40" s="239"/>
    </row>
    <row r="41" spans="1:12" ht="14.5" thickBot="1" x14ac:dyDescent="0.35">
      <c r="A41" s="185"/>
      <c r="B41" s="214"/>
      <c r="C41" s="214"/>
      <c r="D41" s="228" t="s">
        <v>40</v>
      </c>
      <c r="E41" s="229"/>
      <c r="F41" s="52">
        <v>0.05</v>
      </c>
      <c r="G41" s="29"/>
      <c r="H41" s="30">
        <f>G41*F41</f>
        <v>0</v>
      </c>
      <c r="I41" s="217"/>
      <c r="J41" s="219"/>
      <c r="K41" s="222"/>
      <c r="L41" s="240"/>
    </row>
    <row r="42" spans="1:12" ht="24" customHeight="1" x14ac:dyDescent="0.3">
      <c r="A42" t="s">
        <v>65</v>
      </c>
      <c r="B42" s="54"/>
      <c r="D42" t="s">
        <v>65</v>
      </c>
      <c r="E42" s="250"/>
      <c r="F42" s="250"/>
      <c r="G42" s="250"/>
      <c r="H42" t="s">
        <v>65</v>
      </c>
      <c r="I42" s="250"/>
      <c r="J42" s="250"/>
      <c r="K42" s="250"/>
    </row>
    <row r="43" spans="1:12" ht="24" customHeight="1" x14ac:dyDescent="0.3">
      <c r="A43" t="s">
        <v>65</v>
      </c>
      <c r="B43" s="54"/>
      <c r="C43" s="25"/>
      <c r="D43" t="s">
        <v>65</v>
      </c>
      <c r="E43" s="251"/>
      <c r="F43" s="251"/>
      <c r="G43" s="251"/>
      <c r="H43" t="s">
        <v>65</v>
      </c>
      <c r="I43" s="251"/>
      <c r="J43" s="251"/>
      <c r="K43" s="251"/>
    </row>
    <row r="44" spans="1:12" x14ac:dyDescent="0.3">
      <c r="C44" s="25"/>
      <c r="D44" s="25"/>
      <c r="E44" s="252"/>
      <c r="F44" s="252"/>
      <c r="G44" s="252"/>
      <c r="H44" s="25"/>
      <c r="I44" s="252"/>
      <c r="J44" s="252"/>
      <c r="K44" s="252"/>
    </row>
    <row r="45" spans="1:12" ht="15.5" x14ac:dyDescent="0.35">
      <c r="A45" s="248" t="s">
        <v>66</v>
      </c>
      <c r="B45" s="248"/>
      <c r="C45" s="248"/>
      <c r="D45" s="248"/>
      <c r="E45" s="248"/>
      <c r="F45" s="248"/>
      <c r="G45" s="248"/>
      <c r="H45" s="248"/>
      <c r="I45" s="248"/>
      <c r="J45" s="248"/>
      <c r="K45" s="248"/>
    </row>
    <row r="46" spans="1:12" x14ac:dyDescent="0.3">
      <c r="C46" s="25"/>
      <c r="D46" s="25"/>
      <c r="E46" s="25"/>
      <c r="F46" s="25"/>
      <c r="G46" s="55"/>
      <c r="H46" s="25"/>
      <c r="I46" s="25"/>
      <c r="J46" s="56"/>
      <c r="K46" s="56"/>
    </row>
    <row r="47" spans="1:12" ht="23.25" customHeight="1" x14ac:dyDescent="0.3">
      <c r="A47" s="249" t="s">
        <v>67</v>
      </c>
      <c r="B47" s="249"/>
      <c r="C47" s="249"/>
      <c r="D47" s="249"/>
      <c r="E47" s="249"/>
      <c r="F47" s="249"/>
      <c r="G47" s="249"/>
      <c r="H47" s="249"/>
      <c r="I47" s="249"/>
      <c r="J47" s="249"/>
      <c r="K47" s="249"/>
    </row>
    <row r="48" spans="1:12" ht="23.25" customHeight="1" x14ac:dyDescent="0.3">
      <c r="A48" s="249"/>
      <c r="B48" s="249"/>
      <c r="C48" s="249"/>
      <c r="D48" s="249"/>
      <c r="E48" s="249"/>
      <c r="F48" s="249"/>
      <c r="G48" s="249"/>
      <c r="H48" s="249"/>
      <c r="I48" s="249"/>
      <c r="J48" s="249"/>
      <c r="K48" s="249"/>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J27:J31"/>
    <mergeCell ref="K32:K36"/>
    <mergeCell ref="I22:I36"/>
    <mergeCell ref="J22:J26"/>
    <mergeCell ref="K22:K26"/>
    <mergeCell ref="H22:H26"/>
    <mergeCell ref="C27:C31"/>
    <mergeCell ref="F27:F31"/>
    <mergeCell ref="G27:G31"/>
    <mergeCell ref="H27:H31"/>
    <mergeCell ref="C22:C26"/>
    <mergeCell ref="F22:F26"/>
    <mergeCell ref="G22:G26"/>
    <mergeCell ref="J19:J21"/>
    <mergeCell ref="K19:K21"/>
    <mergeCell ref="L19:L21"/>
    <mergeCell ref="D20:E20"/>
    <mergeCell ref="D21:E21"/>
    <mergeCell ref="A19:A21"/>
    <mergeCell ref="B19:B21"/>
    <mergeCell ref="C19:C21"/>
    <mergeCell ref="D19:E19"/>
    <mergeCell ref="I19:I21"/>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C1"/>
    <mergeCell ref="D3:E3"/>
    <mergeCell ref="A4:A18"/>
    <mergeCell ref="B5:B18"/>
    <mergeCell ref="C5:C8"/>
    <mergeCell ref="F5:F8"/>
    <mergeCell ref="C9:C13"/>
    <mergeCell ref="F9:F13"/>
    <mergeCell ref="C14:C18"/>
    <mergeCell ref="F14:F1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86DCA-8BC8-4EC4-967D-FA7E51B90053}">
  <dimension ref="A1:P43"/>
  <sheetViews>
    <sheetView rightToLeft="1" tabSelected="1" topLeftCell="A28" workbookViewId="0">
      <selection activeCell="H30" sqref="H30"/>
    </sheetView>
  </sheetViews>
  <sheetFormatPr defaultColWidth="9" defaultRowHeight="13" x14ac:dyDescent="0.3"/>
  <cols>
    <col min="1" max="1" width="7.25" style="65" bestFit="1" customWidth="1"/>
    <col min="2" max="2" width="32.25" style="65" customWidth="1"/>
    <col min="3" max="3" width="11.75" style="127"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7"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58" t="s">
        <v>71</v>
      </c>
      <c r="E1" s="259"/>
      <c r="F1" s="259"/>
      <c r="G1" s="259"/>
      <c r="H1" s="260"/>
      <c r="I1" s="60" t="s">
        <v>72</v>
      </c>
      <c r="J1" s="61">
        <v>1</v>
      </c>
      <c r="K1" s="62" t="s">
        <v>73</v>
      </c>
      <c r="L1" s="63"/>
      <c r="M1" s="63"/>
      <c r="N1" s="64"/>
    </row>
    <row r="2" spans="1:16" ht="12" customHeight="1" thickBot="1" x14ac:dyDescent="0.35">
      <c r="A2" s="66" t="s">
        <v>74</v>
      </c>
      <c r="B2" s="67" t="s">
        <v>75</v>
      </c>
      <c r="C2" s="68" t="s">
        <v>76</v>
      </c>
      <c r="D2" s="261"/>
      <c r="E2" s="262"/>
      <c r="F2" s="262"/>
      <c r="G2" s="262"/>
      <c r="H2" s="263"/>
      <c r="I2" s="69" t="s">
        <v>77</v>
      </c>
      <c r="J2" s="70">
        <v>2</v>
      </c>
      <c r="K2" s="71" t="s">
        <v>78</v>
      </c>
      <c r="L2" s="72"/>
      <c r="M2" s="72"/>
      <c r="N2" s="73"/>
    </row>
    <row r="3" spans="1:16" s="78" customFormat="1" ht="17.25" customHeight="1" thickTop="1" x14ac:dyDescent="0.3">
      <c r="A3" s="264" t="s">
        <v>79</v>
      </c>
      <c r="B3" s="265"/>
      <c r="C3" s="256" t="s">
        <v>80</v>
      </c>
      <c r="D3" s="74" t="s">
        <v>7</v>
      </c>
      <c r="E3" s="75" t="s">
        <v>81</v>
      </c>
      <c r="F3" s="76">
        <v>1</v>
      </c>
      <c r="G3" s="75" t="s">
        <v>81</v>
      </c>
      <c r="H3" s="76">
        <v>2</v>
      </c>
      <c r="I3" s="75" t="s">
        <v>81</v>
      </c>
      <c r="J3" s="76">
        <v>3</v>
      </c>
      <c r="K3" s="75" t="s">
        <v>81</v>
      </c>
      <c r="L3" s="76">
        <v>4</v>
      </c>
      <c r="M3" s="77"/>
      <c r="N3" s="256" t="s">
        <v>82</v>
      </c>
    </row>
    <row r="4" spans="1:16" s="78" customFormat="1" ht="17.25" customHeight="1" thickBot="1" x14ac:dyDescent="0.35">
      <c r="A4" s="266"/>
      <c r="B4" s="267"/>
      <c r="C4" s="257"/>
      <c r="D4" s="79" t="s">
        <v>83</v>
      </c>
      <c r="E4" s="80" t="s">
        <v>84</v>
      </c>
      <c r="F4" s="81" t="s">
        <v>85</v>
      </c>
      <c r="G4" s="80" t="s">
        <v>84</v>
      </c>
      <c r="H4" s="81" t="s">
        <v>85</v>
      </c>
      <c r="I4" s="80" t="s">
        <v>84</v>
      </c>
      <c r="J4" s="81" t="s">
        <v>85</v>
      </c>
      <c r="K4" s="80" t="s">
        <v>84</v>
      </c>
      <c r="L4" s="81" t="s">
        <v>85</v>
      </c>
      <c r="M4" s="79"/>
      <c r="N4" s="257"/>
      <c r="P4" s="82"/>
    </row>
    <row r="5" spans="1:16" s="78" customFormat="1" ht="24" thickTop="1" thickBot="1" x14ac:dyDescent="0.35">
      <c r="A5" s="268"/>
      <c r="B5" s="83" t="s">
        <v>86</v>
      </c>
      <c r="C5" s="84" t="s">
        <v>87</v>
      </c>
      <c r="D5" s="85">
        <v>1</v>
      </c>
      <c r="E5" s="86"/>
      <c r="F5" s="87"/>
      <c r="G5" s="86"/>
      <c r="H5" s="87"/>
      <c r="I5" s="86"/>
      <c r="J5" s="88"/>
      <c r="K5" s="86"/>
      <c r="L5" s="88"/>
      <c r="M5" s="89"/>
      <c r="N5" s="90" t="s">
        <v>88</v>
      </c>
    </row>
    <row r="6" spans="1:16" s="78" customFormat="1" ht="17.25" customHeight="1" thickBot="1" x14ac:dyDescent="0.35">
      <c r="A6" s="269"/>
      <c r="B6" s="91" t="s">
        <v>89</v>
      </c>
      <c r="C6" s="92"/>
      <c r="D6" s="93">
        <f>SUM(D5:D5)</f>
        <v>1</v>
      </c>
      <c r="E6" s="94"/>
      <c r="F6" s="95"/>
      <c r="G6" s="94"/>
      <c r="H6" s="95"/>
      <c r="I6" s="94"/>
      <c r="J6" s="95"/>
      <c r="K6" s="94"/>
      <c r="L6" s="95"/>
      <c r="M6" s="96"/>
      <c r="N6" s="97"/>
    </row>
    <row r="7" spans="1:16" s="78" customFormat="1" ht="17.25" customHeight="1" thickTop="1" thickBot="1" x14ac:dyDescent="0.35">
      <c r="A7" s="270" t="s">
        <v>90</v>
      </c>
      <c r="B7" s="98" t="s">
        <v>90</v>
      </c>
      <c r="C7" s="84" t="s">
        <v>91</v>
      </c>
      <c r="D7" s="99">
        <v>1</v>
      </c>
      <c r="E7" s="86"/>
      <c r="F7" s="87"/>
      <c r="G7" s="86"/>
      <c r="H7" s="87"/>
      <c r="I7" s="86"/>
      <c r="J7" s="100"/>
      <c r="K7" s="86"/>
      <c r="L7" s="100"/>
      <c r="M7" s="101"/>
      <c r="N7" s="102" t="s">
        <v>88</v>
      </c>
    </row>
    <row r="8" spans="1:16" s="78" customFormat="1" ht="17.25" customHeight="1" thickBot="1" x14ac:dyDescent="0.35">
      <c r="A8" s="269"/>
      <c r="B8" s="91" t="s">
        <v>89</v>
      </c>
      <c r="C8" s="92"/>
      <c r="D8" s="93">
        <f>SUM(D7)</f>
        <v>1</v>
      </c>
      <c r="E8" s="94"/>
      <c r="F8" s="95"/>
      <c r="G8" s="94"/>
      <c r="H8" s="95"/>
      <c r="I8" s="94"/>
      <c r="J8" s="95"/>
      <c r="K8" s="94"/>
      <c r="L8" s="95"/>
      <c r="M8" s="96"/>
      <c r="N8" s="97"/>
    </row>
    <row r="9" spans="1:16" s="78" customFormat="1" ht="17.25" customHeight="1" thickTop="1" x14ac:dyDescent="0.3">
      <c r="A9" s="270"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68"/>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68"/>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69"/>
      <c r="B12" s="91" t="s">
        <v>89</v>
      </c>
      <c r="C12" s="92"/>
      <c r="D12" s="93">
        <f>SUM(D9:D11)</f>
        <v>1</v>
      </c>
      <c r="E12" s="94"/>
      <c r="F12" s="95"/>
      <c r="G12" s="94"/>
      <c r="H12" s="95"/>
      <c r="I12" s="94"/>
      <c r="J12" s="95"/>
      <c r="K12" s="94"/>
      <c r="L12" s="95"/>
      <c r="M12" s="96"/>
      <c r="N12" s="97"/>
    </row>
    <row r="13" spans="1:16" s="78" customFormat="1" ht="17.25" customHeight="1" thickTop="1" x14ac:dyDescent="0.3">
      <c r="A13" s="270" t="s">
        <v>96</v>
      </c>
      <c r="B13" s="271" t="s">
        <v>79</v>
      </c>
      <c r="C13" s="256" t="s">
        <v>97</v>
      </c>
      <c r="D13" s="256" t="s">
        <v>98</v>
      </c>
      <c r="E13" s="75" t="s">
        <v>81</v>
      </c>
      <c r="F13" s="76">
        <v>1</v>
      </c>
      <c r="G13" s="75" t="s">
        <v>81</v>
      </c>
      <c r="H13" s="76">
        <v>2</v>
      </c>
      <c r="I13" s="75" t="s">
        <v>81</v>
      </c>
      <c r="J13" s="76">
        <v>3</v>
      </c>
      <c r="K13" s="75" t="s">
        <v>81</v>
      </c>
      <c r="L13" s="76">
        <v>4</v>
      </c>
      <c r="M13" s="77"/>
      <c r="N13" s="256" t="s">
        <v>82</v>
      </c>
    </row>
    <row r="14" spans="1:16" s="78" customFormat="1" ht="17.25" customHeight="1" thickBot="1" x14ac:dyDescent="0.35">
      <c r="A14" s="268"/>
      <c r="B14" s="272"/>
      <c r="C14" s="257"/>
      <c r="D14" s="257"/>
      <c r="E14" s="80" t="s">
        <v>84</v>
      </c>
      <c r="F14" s="81" t="s">
        <v>85</v>
      </c>
      <c r="G14" s="80" t="s">
        <v>84</v>
      </c>
      <c r="H14" s="81" t="s">
        <v>85</v>
      </c>
      <c r="I14" s="80" t="s">
        <v>84</v>
      </c>
      <c r="J14" s="81" t="s">
        <v>85</v>
      </c>
      <c r="K14" s="80" t="s">
        <v>84</v>
      </c>
      <c r="L14" s="81" t="s">
        <v>85</v>
      </c>
      <c r="M14" s="79"/>
      <c r="N14" s="257"/>
      <c r="P14" s="82"/>
    </row>
    <row r="15" spans="1:16" s="78" customFormat="1" ht="17.25" customHeight="1" thickTop="1" x14ac:dyDescent="0.3">
      <c r="A15" s="268"/>
      <c r="B15" s="110" t="s">
        <v>99</v>
      </c>
      <c r="C15" s="111"/>
      <c r="D15" s="112"/>
      <c r="E15" s="113"/>
      <c r="F15" s="114"/>
      <c r="G15" s="113"/>
      <c r="H15" s="114"/>
      <c r="I15" s="113"/>
      <c r="J15" s="114"/>
      <c r="K15" s="113"/>
      <c r="L15" s="114"/>
      <c r="M15" s="115"/>
      <c r="N15" s="116"/>
    </row>
    <row r="16" spans="1:16" s="78" customFormat="1" ht="39" x14ac:dyDescent="0.3">
      <c r="A16" s="268"/>
      <c r="B16" s="83" t="s">
        <v>100</v>
      </c>
      <c r="C16" s="117" t="s">
        <v>101</v>
      </c>
      <c r="D16" s="180">
        <v>4400</v>
      </c>
      <c r="E16" s="118"/>
      <c r="F16" s="119"/>
      <c r="G16" s="120"/>
      <c r="H16" s="119"/>
      <c r="I16" s="120"/>
      <c r="J16" s="119"/>
      <c r="K16" s="120"/>
      <c r="L16" s="119"/>
      <c r="M16" s="177">
        <v>165.01620282665979</v>
      </c>
      <c r="N16" s="109" t="s">
        <v>102</v>
      </c>
    </row>
    <row r="17" spans="1:14" s="78" customFormat="1" ht="39" x14ac:dyDescent="0.3">
      <c r="A17" s="268"/>
      <c r="B17" s="83" t="s">
        <v>103</v>
      </c>
      <c r="C17" s="117" t="s">
        <v>101</v>
      </c>
      <c r="D17" s="180">
        <v>473</v>
      </c>
      <c r="E17" s="118"/>
      <c r="F17" s="119"/>
      <c r="G17" s="120"/>
      <c r="H17" s="119"/>
      <c r="I17" s="120"/>
      <c r="J17" s="119"/>
      <c r="K17" s="120"/>
      <c r="L17" s="119"/>
      <c r="M17" s="177">
        <v>175.61368199332645</v>
      </c>
      <c r="N17" s="109" t="s">
        <v>102</v>
      </c>
    </row>
    <row r="18" spans="1:14" s="78" customFormat="1" ht="39" x14ac:dyDescent="0.3">
      <c r="A18" s="268"/>
      <c r="B18" s="83" t="s">
        <v>104</v>
      </c>
      <c r="C18" s="121" t="s">
        <v>101</v>
      </c>
      <c r="D18" s="180">
        <v>2992</v>
      </c>
      <c r="E18" s="118"/>
      <c r="F18" s="119"/>
      <c r="G18" s="120"/>
      <c r="H18" s="119"/>
      <c r="I18" s="120"/>
      <c r="J18" s="119"/>
      <c r="K18" s="120"/>
      <c r="L18" s="119"/>
      <c r="M18" s="177">
        <v>205.59395762010072</v>
      </c>
      <c r="N18" s="109" t="s">
        <v>102</v>
      </c>
    </row>
    <row r="19" spans="1:14" s="78" customFormat="1" ht="39" x14ac:dyDescent="0.3">
      <c r="A19" s="268"/>
      <c r="B19" s="83" t="s">
        <v>105</v>
      </c>
      <c r="C19" s="121" t="s">
        <v>101</v>
      </c>
      <c r="D19" s="180">
        <v>319.00000000000006</v>
      </c>
      <c r="E19" s="118"/>
      <c r="F19" s="119"/>
      <c r="G19" s="120"/>
      <c r="H19" s="119"/>
      <c r="I19" s="120"/>
      <c r="J19" s="119"/>
      <c r="K19" s="120"/>
      <c r="L19" s="119"/>
      <c r="M19" s="177">
        <v>218.79737428676736</v>
      </c>
      <c r="N19" s="109" t="s">
        <v>102</v>
      </c>
    </row>
    <row r="20" spans="1:14" s="78" customFormat="1" ht="44.25" customHeight="1" x14ac:dyDescent="0.3">
      <c r="A20" s="268"/>
      <c r="B20" s="83" t="s">
        <v>106</v>
      </c>
      <c r="C20" s="121" t="s">
        <v>101</v>
      </c>
      <c r="D20" s="179">
        <v>3630</v>
      </c>
      <c r="E20" s="118"/>
      <c r="F20" s="119"/>
      <c r="G20" s="120"/>
      <c r="H20" s="119"/>
      <c r="I20" s="120"/>
      <c r="J20" s="119"/>
      <c r="K20" s="120"/>
      <c r="L20" s="119"/>
      <c r="M20" s="177">
        <v>246.17171241354168</v>
      </c>
      <c r="N20" s="109" t="s">
        <v>102</v>
      </c>
    </row>
    <row r="21" spans="1:14" s="78" customFormat="1" ht="39" x14ac:dyDescent="0.3">
      <c r="A21" s="268"/>
      <c r="B21" s="83" t="s">
        <v>107</v>
      </c>
      <c r="C21" s="121" t="s">
        <v>101</v>
      </c>
      <c r="D21" s="179">
        <v>473</v>
      </c>
      <c r="E21" s="118"/>
      <c r="F21" s="119"/>
      <c r="G21" s="120"/>
      <c r="H21" s="119"/>
      <c r="I21" s="120"/>
      <c r="J21" s="119"/>
      <c r="K21" s="120"/>
      <c r="L21" s="119"/>
      <c r="M21" s="177">
        <v>261.98106658020833</v>
      </c>
      <c r="N21" s="109" t="s">
        <v>102</v>
      </c>
    </row>
    <row r="22" spans="1:14" s="78" customFormat="1" ht="39" x14ac:dyDescent="0.3">
      <c r="A22" s="268"/>
      <c r="B22" s="83" t="s">
        <v>108</v>
      </c>
      <c r="C22" s="121" t="s">
        <v>101</v>
      </c>
      <c r="D22" s="179">
        <v>4362</v>
      </c>
      <c r="E22" s="118"/>
      <c r="F22" s="119"/>
      <c r="G22" s="120"/>
      <c r="H22" s="119"/>
      <c r="I22" s="120"/>
      <c r="J22" s="119"/>
      <c r="K22" s="120"/>
      <c r="L22" s="119"/>
      <c r="M22" s="177">
        <v>286.74946720698262</v>
      </c>
      <c r="N22" s="109" t="s">
        <v>102</v>
      </c>
    </row>
    <row r="23" spans="1:14" s="78" customFormat="1" ht="39" x14ac:dyDescent="0.3">
      <c r="A23" s="268"/>
      <c r="B23" s="83" t="s">
        <v>109</v>
      </c>
      <c r="C23" s="121" t="s">
        <v>101</v>
      </c>
      <c r="D23" s="179">
        <v>593</v>
      </c>
      <c r="E23" s="118"/>
      <c r="F23" s="119"/>
      <c r="G23" s="120"/>
      <c r="H23" s="119"/>
      <c r="I23" s="120"/>
      <c r="J23" s="119"/>
      <c r="K23" s="120"/>
      <c r="L23" s="119"/>
      <c r="M23" s="177">
        <v>305.1647588736493</v>
      </c>
      <c r="N23" s="109" t="s">
        <v>102</v>
      </c>
    </row>
    <row r="24" spans="1:14" s="78" customFormat="1" ht="39" x14ac:dyDescent="0.3">
      <c r="A24" s="268"/>
      <c r="B24" s="178" t="s">
        <v>144</v>
      </c>
      <c r="C24" s="121" t="s">
        <v>101</v>
      </c>
      <c r="D24" s="179">
        <v>1430.0000000000002</v>
      </c>
      <c r="E24" s="118"/>
      <c r="F24" s="119"/>
      <c r="G24" s="120"/>
      <c r="H24" s="119"/>
      <c r="I24" s="120"/>
      <c r="J24" s="119"/>
      <c r="K24" s="120"/>
      <c r="L24" s="119"/>
      <c r="M24" s="177">
        <v>327.32722200042355</v>
      </c>
      <c r="N24" s="109" t="s">
        <v>102</v>
      </c>
    </row>
    <row r="25" spans="1:14" s="78" customFormat="1" ht="39" x14ac:dyDescent="0.3">
      <c r="A25" s="268"/>
      <c r="B25" s="178" t="s">
        <v>145</v>
      </c>
      <c r="C25" s="121" t="s">
        <v>101</v>
      </c>
      <c r="D25" s="179">
        <v>187</v>
      </c>
      <c r="E25" s="118"/>
      <c r="F25" s="119"/>
      <c r="G25" s="120"/>
      <c r="H25" s="119"/>
      <c r="I25" s="120"/>
      <c r="J25" s="119"/>
      <c r="K25" s="120"/>
      <c r="L25" s="119"/>
      <c r="M25" s="177">
        <v>348.34845116709016</v>
      </c>
      <c r="N25" s="109" t="s">
        <v>102</v>
      </c>
    </row>
    <row r="26" spans="1:14" s="78" customFormat="1" ht="39" x14ac:dyDescent="0.3">
      <c r="A26" s="268"/>
      <c r="B26" s="83" t="s">
        <v>110</v>
      </c>
      <c r="C26" s="121" t="s">
        <v>101</v>
      </c>
      <c r="D26" s="179">
        <v>1178</v>
      </c>
      <c r="E26" s="118"/>
      <c r="F26" s="119"/>
      <c r="G26" s="120"/>
      <c r="H26" s="119"/>
      <c r="I26" s="120"/>
      <c r="J26" s="119"/>
      <c r="K26" s="120"/>
      <c r="L26" s="119"/>
      <c r="M26" s="177">
        <v>367.90497679386448</v>
      </c>
      <c r="N26" s="109" t="s">
        <v>102</v>
      </c>
    </row>
    <row r="27" spans="1:14" s="78" customFormat="1" ht="42" customHeight="1" thickBot="1" x14ac:dyDescent="0.35">
      <c r="A27" s="268"/>
      <c r="B27" s="83" t="s">
        <v>111</v>
      </c>
      <c r="C27" s="121" t="s">
        <v>101</v>
      </c>
      <c r="D27" s="179">
        <v>150</v>
      </c>
      <c r="E27" s="118"/>
      <c r="F27" s="119"/>
      <c r="G27" s="120"/>
      <c r="H27" s="119"/>
      <c r="I27" s="120"/>
      <c r="J27" s="119"/>
      <c r="K27" s="120"/>
      <c r="L27" s="119"/>
      <c r="M27" s="177">
        <v>391.53214346053119</v>
      </c>
      <c r="N27" s="109" t="s">
        <v>102</v>
      </c>
    </row>
    <row r="28" spans="1:14" s="78" customFormat="1" ht="17.25" customHeight="1" thickTop="1" x14ac:dyDescent="0.3">
      <c r="A28" s="268"/>
      <c r="B28" s="110" t="s">
        <v>112</v>
      </c>
      <c r="C28" s="111"/>
      <c r="D28" s="112"/>
      <c r="E28" s="113"/>
      <c r="F28" s="114"/>
      <c r="G28" s="113"/>
      <c r="H28" s="114"/>
      <c r="I28" s="113"/>
      <c r="J28" s="114"/>
      <c r="K28" s="113"/>
      <c r="L28" s="114"/>
      <c r="M28" s="115"/>
      <c r="N28" s="116"/>
    </row>
    <row r="29" spans="1:14" s="78" customFormat="1" ht="23.25" customHeight="1" x14ac:dyDescent="0.3">
      <c r="A29" s="268"/>
      <c r="B29" s="83" t="s">
        <v>113</v>
      </c>
      <c r="C29" s="117" t="s">
        <v>114</v>
      </c>
      <c r="D29" s="179">
        <v>5600</v>
      </c>
      <c r="E29" s="118"/>
      <c r="F29" s="119"/>
      <c r="G29" s="120"/>
      <c r="H29" s="119"/>
      <c r="I29" s="120"/>
      <c r="J29" s="119"/>
      <c r="K29" s="120"/>
      <c r="L29" s="119"/>
      <c r="M29" s="177">
        <v>71.783907669505496</v>
      </c>
      <c r="N29" s="109" t="s">
        <v>115</v>
      </c>
    </row>
    <row r="30" spans="1:14" s="78" customFormat="1" ht="23.25" customHeight="1" x14ac:dyDescent="0.3">
      <c r="A30" s="268"/>
      <c r="B30" s="83" t="s">
        <v>116</v>
      </c>
      <c r="C30" s="121" t="s">
        <v>114</v>
      </c>
      <c r="D30" s="180">
        <v>470</v>
      </c>
      <c r="F30" s="119"/>
      <c r="G30" s="120"/>
      <c r="H30" s="119"/>
      <c r="I30" s="120"/>
      <c r="J30" s="119"/>
      <c r="K30" s="120"/>
      <c r="L30" s="119"/>
      <c r="M30" s="177">
        <v>69.497407669505492</v>
      </c>
      <c r="N30" s="109" t="s">
        <v>115</v>
      </c>
    </row>
    <row r="31" spans="1:14" s="78" customFormat="1" ht="23.25" customHeight="1" x14ac:dyDescent="0.3">
      <c r="A31" s="268"/>
      <c r="B31" s="83" t="s">
        <v>117</v>
      </c>
      <c r="C31" s="121" t="s">
        <v>114</v>
      </c>
      <c r="D31" s="180">
        <v>23650</v>
      </c>
      <c r="E31" s="118"/>
      <c r="F31" s="119"/>
      <c r="G31" s="120"/>
      <c r="H31" s="119"/>
      <c r="I31" s="120"/>
      <c r="J31" s="119"/>
      <c r="K31" s="120"/>
      <c r="L31" s="119"/>
      <c r="M31" s="177">
        <v>69.497407669505492</v>
      </c>
      <c r="N31" s="109" t="s">
        <v>115</v>
      </c>
    </row>
    <row r="32" spans="1:14" s="78" customFormat="1" ht="23.25" customHeight="1" x14ac:dyDescent="0.3">
      <c r="A32" s="268"/>
      <c r="B32" s="83" t="s">
        <v>118</v>
      </c>
      <c r="C32" s="121" t="s">
        <v>114</v>
      </c>
      <c r="D32" s="180">
        <v>15950.000000000002</v>
      </c>
      <c r="E32" s="118"/>
      <c r="F32" s="119"/>
      <c r="G32" s="120"/>
      <c r="H32" s="119"/>
      <c r="I32" s="120"/>
      <c r="J32" s="119"/>
      <c r="K32" s="120"/>
      <c r="L32" s="119"/>
      <c r="M32" s="177">
        <v>64.924407669505499</v>
      </c>
      <c r="N32" s="109" t="s">
        <v>115</v>
      </c>
    </row>
    <row r="33" spans="1:14" s="78" customFormat="1" ht="23.25" customHeight="1" thickBot="1" x14ac:dyDescent="0.35">
      <c r="A33" s="268"/>
      <c r="B33" s="122" t="s">
        <v>119</v>
      </c>
      <c r="C33" s="121" t="s">
        <v>114</v>
      </c>
      <c r="D33" s="180">
        <v>8850</v>
      </c>
      <c r="F33" s="119"/>
      <c r="G33" s="120"/>
      <c r="H33" s="119"/>
      <c r="I33" s="120"/>
      <c r="J33" s="119"/>
      <c r="K33" s="120"/>
      <c r="L33" s="119"/>
      <c r="M33" s="177">
        <v>64.924407669505499</v>
      </c>
      <c r="N33" s="109" t="s">
        <v>115</v>
      </c>
    </row>
    <row r="34" spans="1:14" s="78" customFormat="1" ht="17.25" customHeight="1" thickBot="1" x14ac:dyDescent="0.35">
      <c r="A34" s="268"/>
      <c r="B34" s="123" t="s">
        <v>120</v>
      </c>
      <c r="C34" s="92"/>
      <c r="D34" s="124"/>
      <c r="E34" s="94"/>
      <c r="F34" s="95"/>
      <c r="G34" s="94"/>
      <c r="H34" s="95"/>
      <c r="I34" s="94"/>
      <c r="J34" s="95"/>
      <c r="K34" s="94"/>
      <c r="L34" s="95"/>
      <c r="M34" s="96"/>
      <c r="N34" s="97"/>
    </row>
    <row r="35" spans="1:14" s="78" customFormat="1" ht="17.25" customHeight="1" thickTop="1" thickBot="1" x14ac:dyDescent="0.35">
      <c r="A35" s="269"/>
      <c r="B35" s="123" t="s">
        <v>121</v>
      </c>
      <c r="C35" s="92"/>
      <c r="D35" s="125"/>
      <c r="E35" s="126"/>
      <c r="F35" s="95"/>
      <c r="G35" s="94"/>
      <c r="H35" s="95"/>
      <c r="I35" s="94"/>
      <c r="J35" s="95"/>
      <c r="K35" s="94"/>
      <c r="L35" s="95"/>
      <c r="M35" s="96"/>
      <c r="N35" s="97"/>
    </row>
    <row r="36" spans="1:14" s="78" customFormat="1" ht="17.25" customHeight="1" thickTop="1" x14ac:dyDescent="0.3"/>
    <row r="39" spans="1:14" ht="17.25" customHeight="1" x14ac:dyDescent="0.3">
      <c r="F39" s="128"/>
    </row>
    <row r="40" spans="1:14" ht="17.25" customHeight="1" x14ac:dyDescent="0.3">
      <c r="F40" s="128"/>
    </row>
    <row r="41" spans="1:14" ht="17.25" customHeight="1" x14ac:dyDescent="0.3">
      <c r="F41" s="128"/>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08BC7-3842-4392-A665-C3825EEB6D74}">
  <dimension ref="A1:K31"/>
  <sheetViews>
    <sheetView rightToLeft="1" workbookViewId="0">
      <selection activeCell="D3" sqref="D3:F3"/>
    </sheetView>
  </sheetViews>
  <sheetFormatPr defaultColWidth="9" defaultRowHeight="13" x14ac:dyDescent="0.3"/>
  <cols>
    <col min="1" max="1" width="5.5" style="162" customWidth="1"/>
    <col min="2" max="2" width="19.08203125" style="162" customWidth="1"/>
    <col min="3" max="3" width="11.25" style="162" customWidth="1"/>
    <col min="4" max="4" width="8" style="162" customWidth="1"/>
    <col min="5" max="5" width="9" style="162"/>
    <col min="6" max="6" width="7.83203125" style="162" customWidth="1"/>
    <col min="7" max="7" width="8.75" style="162" customWidth="1"/>
    <col min="8" max="8" width="9.33203125" style="162" customWidth="1"/>
    <col min="9" max="9" width="7.58203125" style="162" customWidth="1"/>
    <col min="10" max="10" width="8.5" style="162" bestFit="1" customWidth="1"/>
    <col min="11" max="11" width="21.08203125" style="162" customWidth="1"/>
    <col min="12" max="16384" width="9" style="162"/>
  </cols>
  <sheetData>
    <row r="1" spans="1:11" s="65" customFormat="1" ht="17.25" customHeight="1" thickTop="1" x14ac:dyDescent="0.3">
      <c r="A1" s="273" t="s">
        <v>122</v>
      </c>
      <c r="B1" s="274"/>
      <c r="C1" s="59" t="s">
        <v>70</v>
      </c>
      <c r="D1" s="258" t="s">
        <v>143</v>
      </c>
      <c r="E1" s="259"/>
      <c r="F1" s="259"/>
      <c r="G1" s="260"/>
      <c r="H1" s="60" t="s">
        <v>72</v>
      </c>
      <c r="I1" s="129">
        <v>1</v>
      </c>
      <c r="J1" s="130" t="s">
        <v>73</v>
      </c>
      <c r="K1" s="64"/>
    </row>
    <row r="2" spans="1:11" s="65" customFormat="1" ht="33" customHeight="1" thickBot="1" x14ac:dyDescent="0.35">
      <c r="A2" s="275" t="s">
        <v>75</v>
      </c>
      <c r="B2" s="276"/>
      <c r="C2" s="68" t="str">
        <f>'[1]קריטריונים אזור חיפה'!C2</f>
        <v>4/2.2026</v>
      </c>
      <c r="D2" s="261"/>
      <c r="E2" s="262"/>
      <c r="F2" s="262"/>
      <c r="G2" s="263"/>
      <c r="H2" s="69" t="s">
        <v>77</v>
      </c>
      <c r="I2" s="131">
        <v>1</v>
      </c>
      <c r="J2" s="132" t="s">
        <v>78</v>
      </c>
      <c r="K2" s="73"/>
    </row>
    <row r="3" spans="1:11" s="137" customFormat="1" ht="17.25" customHeight="1" thickTop="1" thickBot="1" x14ac:dyDescent="0.35">
      <c r="A3" s="133"/>
      <c r="B3" s="134"/>
      <c r="C3" s="135"/>
      <c r="D3" s="277" t="s">
        <v>123</v>
      </c>
      <c r="E3" s="278"/>
      <c r="F3" s="278"/>
      <c r="G3" s="136">
        <f>+C23</f>
        <v>0.55000000000000004</v>
      </c>
      <c r="H3" s="134" t="s">
        <v>124</v>
      </c>
      <c r="I3" s="136">
        <f>+C24</f>
        <v>0.45</v>
      </c>
      <c r="J3" s="134" t="s">
        <v>125</v>
      </c>
      <c r="K3" s="135"/>
    </row>
    <row r="4" spans="1:11" s="138" customFormat="1" ht="20.149999999999999" customHeight="1" thickTop="1" x14ac:dyDescent="0.3">
      <c r="A4" s="279" t="s">
        <v>126</v>
      </c>
      <c r="B4" s="282" t="s">
        <v>127</v>
      </c>
      <c r="C4" s="285" t="s">
        <v>128</v>
      </c>
      <c r="D4" s="288" t="s">
        <v>129</v>
      </c>
      <c r="E4" s="291" t="s">
        <v>90</v>
      </c>
      <c r="F4" s="291" t="s">
        <v>92</v>
      </c>
      <c r="G4" s="294" t="s">
        <v>130</v>
      </c>
      <c r="H4" s="288" t="s">
        <v>131</v>
      </c>
      <c r="I4" s="294" t="s">
        <v>132</v>
      </c>
      <c r="J4" s="297" t="s">
        <v>133</v>
      </c>
      <c r="K4" s="285" t="s">
        <v>134</v>
      </c>
    </row>
    <row r="5" spans="1:11" s="138" customFormat="1" ht="20.149999999999999" customHeight="1" x14ac:dyDescent="0.3">
      <c r="A5" s="280"/>
      <c r="B5" s="283"/>
      <c r="C5" s="286"/>
      <c r="D5" s="289"/>
      <c r="E5" s="292"/>
      <c r="F5" s="292"/>
      <c r="G5" s="295"/>
      <c r="H5" s="289"/>
      <c r="I5" s="295"/>
      <c r="J5" s="298"/>
      <c r="K5" s="286"/>
    </row>
    <row r="6" spans="1:11" s="138" customFormat="1" ht="20.149999999999999" customHeight="1" thickBot="1" x14ac:dyDescent="0.35">
      <c r="A6" s="280"/>
      <c r="B6" s="283"/>
      <c r="C6" s="287"/>
      <c r="D6" s="290"/>
      <c r="E6" s="293"/>
      <c r="F6" s="293"/>
      <c r="G6" s="296"/>
      <c r="H6" s="290"/>
      <c r="I6" s="296"/>
      <c r="J6" s="299"/>
      <c r="K6" s="286"/>
    </row>
    <row r="7" spans="1:11" s="144" customFormat="1" ht="18" customHeight="1" thickTop="1" thickBot="1" x14ac:dyDescent="0.35">
      <c r="A7" s="281"/>
      <c r="B7" s="284"/>
      <c r="C7" s="139" t="s">
        <v>135</v>
      </c>
      <c r="D7" s="140">
        <v>0.4</v>
      </c>
      <c r="E7" s="141">
        <v>0.15</v>
      </c>
      <c r="F7" s="141">
        <v>0.45</v>
      </c>
      <c r="G7" s="142">
        <f>SUM(D7:F7)</f>
        <v>1</v>
      </c>
      <c r="H7" s="140">
        <v>1</v>
      </c>
      <c r="I7" s="142">
        <v>1</v>
      </c>
      <c r="J7" s="143"/>
      <c r="K7" s="287"/>
    </row>
    <row r="8" spans="1:11" s="149" customFormat="1" ht="17.25" customHeight="1" thickTop="1" x14ac:dyDescent="0.3">
      <c r="A8" s="302">
        <v>1</v>
      </c>
      <c r="B8" s="304"/>
      <c r="C8" s="145" t="s">
        <v>136</v>
      </c>
      <c r="D8" s="146"/>
      <c r="E8" s="147"/>
      <c r="F8" s="148"/>
      <c r="G8" s="306"/>
      <c r="H8" s="148"/>
      <c r="I8" s="306"/>
      <c r="J8" s="308"/>
      <c r="K8" s="300"/>
    </row>
    <row r="9" spans="1:11" s="149" customFormat="1" ht="17.25" customHeight="1" x14ac:dyDescent="0.3">
      <c r="A9" s="303"/>
      <c r="B9" s="305"/>
      <c r="C9" s="150" t="s">
        <v>137</v>
      </c>
      <c r="D9" s="151"/>
      <c r="E9" s="152"/>
      <c r="F9" s="152"/>
      <c r="G9" s="307"/>
      <c r="H9" s="151"/>
      <c r="I9" s="307"/>
      <c r="J9" s="309"/>
      <c r="K9" s="301"/>
    </row>
    <row r="10" spans="1:11" s="149" customFormat="1" ht="17.25" customHeight="1" x14ac:dyDescent="0.3">
      <c r="A10" s="310">
        <v>2</v>
      </c>
      <c r="B10" s="305"/>
      <c r="C10" s="153" t="s">
        <v>136</v>
      </c>
      <c r="D10" s="146"/>
      <c r="E10" s="147"/>
      <c r="F10" s="148"/>
      <c r="G10" s="311"/>
      <c r="H10" s="148"/>
      <c r="I10" s="311"/>
      <c r="J10" s="312"/>
      <c r="K10" s="301"/>
    </row>
    <row r="11" spans="1:11" s="149" customFormat="1" ht="17.25" customHeight="1" x14ac:dyDescent="0.3">
      <c r="A11" s="303"/>
      <c r="B11" s="305"/>
      <c r="C11" s="150" t="s">
        <v>137</v>
      </c>
      <c r="D11" s="151"/>
      <c r="E11" s="152"/>
      <c r="F11" s="152"/>
      <c r="G11" s="307"/>
      <c r="H11" s="151"/>
      <c r="I11" s="307"/>
      <c r="J11" s="309"/>
      <c r="K11" s="301"/>
    </row>
    <row r="12" spans="1:11" s="149" customFormat="1" ht="17.25" customHeight="1" x14ac:dyDescent="0.3">
      <c r="A12" s="310">
        <v>3</v>
      </c>
      <c r="B12" s="305"/>
      <c r="C12" s="153" t="s">
        <v>136</v>
      </c>
      <c r="D12" s="146"/>
      <c r="E12" s="147"/>
      <c r="F12" s="148"/>
      <c r="G12" s="311"/>
      <c r="H12" s="148"/>
      <c r="I12" s="311"/>
      <c r="J12" s="312"/>
      <c r="K12" s="301"/>
    </row>
    <row r="13" spans="1:11" s="149" customFormat="1" ht="17.25" customHeight="1" x14ac:dyDescent="0.3">
      <c r="A13" s="303"/>
      <c r="B13" s="305"/>
      <c r="C13" s="150" t="s">
        <v>137</v>
      </c>
      <c r="D13" s="151"/>
      <c r="E13" s="152"/>
      <c r="F13" s="152"/>
      <c r="G13" s="307"/>
      <c r="H13" s="151"/>
      <c r="I13" s="307"/>
      <c r="J13" s="309"/>
      <c r="K13" s="301"/>
    </row>
    <row r="14" spans="1:11" s="149" customFormat="1" ht="17.25" customHeight="1" x14ac:dyDescent="0.3">
      <c r="A14" s="310">
        <v>4</v>
      </c>
      <c r="B14" s="305"/>
      <c r="C14" s="153" t="s">
        <v>136</v>
      </c>
      <c r="D14" s="146"/>
      <c r="E14" s="147"/>
      <c r="F14" s="148"/>
      <c r="G14" s="311"/>
      <c r="H14" s="148"/>
      <c r="I14" s="311"/>
      <c r="J14" s="312"/>
      <c r="K14" s="301"/>
    </row>
    <row r="15" spans="1:11" s="149" customFormat="1" ht="17.25" customHeight="1" x14ac:dyDescent="0.3">
      <c r="A15" s="303"/>
      <c r="B15" s="305"/>
      <c r="C15" s="150" t="s">
        <v>137</v>
      </c>
      <c r="D15" s="151"/>
      <c r="E15" s="152"/>
      <c r="F15" s="152"/>
      <c r="G15" s="307"/>
      <c r="H15" s="151"/>
      <c r="I15" s="307"/>
      <c r="J15" s="309"/>
      <c r="K15" s="301"/>
    </row>
    <row r="16" spans="1:11" s="149" customFormat="1" ht="17.25" customHeight="1" x14ac:dyDescent="0.3">
      <c r="A16" s="310">
        <v>5</v>
      </c>
      <c r="B16" s="305"/>
      <c r="C16" s="153" t="s">
        <v>136</v>
      </c>
      <c r="D16" s="146"/>
      <c r="E16" s="147"/>
      <c r="F16" s="148"/>
      <c r="G16" s="311"/>
      <c r="H16" s="148"/>
      <c r="I16" s="311"/>
      <c r="J16" s="312"/>
      <c r="K16" s="301"/>
    </row>
    <row r="17" spans="1:11" s="149" customFormat="1" ht="17.25" customHeight="1" x14ac:dyDescent="0.3">
      <c r="A17" s="303"/>
      <c r="B17" s="305"/>
      <c r="C17" s="150" t="s">
        <v>137</v>
      </c>
      <c r="D17" s="151"/>
      <c r="E17" s="152"/>
      <c r="F17" s="152"/>
      <c r="G17" s="307"/>
      <c r="H17" s="151"/>
      <c r="I17" s="307"/>
      <c r="J17" s="309"/>
      <c r="K17" s="301"/>
    </row>
    <row r="18" spans="1:11" s="149" customFormat="1" ht="17.25" customHeight="1" x14ac:dyDescent="0.3">
      <c r="A18" s="310">
        <v>6</v>
      </c>
      <c r="B18" s="305"/>
      <c r="C18" s="153" t="s">
        <v>136</v>
      </c>
      <c r="D18" s="146"/>
      <c r="E18" s="147"/>
      <c r="F18" s="148"/>
      <c r="G18" s="311"/>
      <c r="H18" s="148"/>
      <c r="I18" s="311"/>
      <c r="J18" s="312"/>
      <c r="K18" s="301"/>
    </row>
    <row r="19" spans="1:11" s="149" customFormat="1" ht="17.25" customHeight="1" thickBot="1" x14ac:dyDescent="0.35">
      <c r="A19" s="314"/>
      <c r="B19" s="315"/>
      <c r="C19" s="150" t="s">
        <v>137</v>
      </c>
      <c r="D19" s="151"/>
      <c r="E19" s="152"/>
      <c r="F19" s="152"/>
      <c r="G19" s="316"/>
      <c r="H19" s="151"/>
      <c r="I19" s="316"/>
      <c r="J19" s="317"/>
      <c r="K19" s="313"/>
    </row>
    <row r="20" spans="1:11" ht="17.25" customHeight="1" thickTop="1" thickBot="1" x14ac:dyDescent="0.35">
      <c r="A20" s="154"/>
      <c r="B20" s="155"/>
      <c r="C20" s="156"/>
      <c r="D20" s="157"/>
      <c r="E20" s="158"/>
      <c r="F20" s="158"/>
      <c r="G20" s="159"/>
      <c r="H20" s="160">
        <f>MIN(H8,H10,H12,H14,H16,H18)</f>
        <v>0</v>
      </c>
      <c r="I20" s="159"/>
      <c r="J20" s="157"/>
      <c r="K20" s="161"/>
    </row>
    <row r="21" spans="1:11" ht="17.25" customHeight="1" thickTop="1" x14ac:dyDescent="0.3">
      <c r="A21" s="163"/>
      <c r="B21" s="164"/>
      <c r="C21" s="164"/>
      <c r="D21" s="164"/>
      <c r="E21" s="164"/>
      <c r="F21" s="164"/>
      <c r="G21" s="164"/>
      <c r="H21" s="164"/>
      <c r="I21" s="164"/>
      <c r="J21" s="164"/>
      <c r="K21" s="165"/>
    </row>
    <row r="22" spans="1:11" ht="17.25" customHeight="1" x14ac:dyDescent="0.3">
      <c r="A22" s="166"/>
      <c r="K22" s="167"/>
    </row>
    <row r="23" spans="1:11" ht="17.25" customHeight="1" x14ac:dyDescent="0.3">
      <c r="A23" s="166"/>
      <c r="B23" s="168" t="s">
        <v>138</v>
      </c>
      <c r="C23" s="169">
        <v>0.55000000000000004</v>
      </c>
      <c r="K23" s="167"/>
    </row>
    <row r="24" spans="1:11" ht="17.25" customHeight="1" x14ac:dyDescent="0.3">
      <c r="A24" s="166"/>
      <c r="B24" s="168" t="s">
        <v>139</v>
      </c>
      <c r="C24" s="169">
        <v>0.45</v>
      </c>
      <c r="K24" s="167"/>
    </row>
    <row r="25" spans="1:11" ht="17.25" customHeight="1" x14ac:dyDescent="0.3">
      <c r="A25" s="166"/>
      <c r="B25" s="168" t="s">
        <v>140</v>
      </c>
      <c r="C25" s="169">
        <f>SUM(C23:C24)</f>
        <v>1</v>
      </c>
      <c r="K25" s="167"/>
    </row>
    <row r="26" spans="1:11" ht="17.25" customHeight="1" x14ac:dyDescent="0.3">
      <c r="A26" s="166"/>
      <c r="B26" s="168"/>
      <c r="C26" s="170"/>
      <c r="K26" s="167"/>
    </row>
    <row r="27" spans="1:11" ht="42.75" customHeight="1" x14ac:dyDescent="0.3">
      <c r="A27" s="166"/>
      <c r="B27" s="171" t="s">
        <v>141</v>
      </c>
      <c r="C27" s="169">
        <v>0.8</v>
      </c>
      <c r="K27" s="167"/>
    </row>
    <row r="28" spans="1:11" ht="17.25" customHeight="1" x14ac:dyDescent="0.3">
      <c r="A28" s="166"/>
      <c r="C28" s="172"/>
      <c r="K28" s="167"/>
    </row>
    <row r="29" spans="1:11" ht="17.25" customHeight="1" x14ac:dyDescent="0.35">
      <c r="A29" s="166"/>
      <c r="B29" s="173" t="s">
        <v>142</v>
      </c>
      <c r="C29" s="137"/>
      <c r="D29" s="137"/>
      <c r="E29" s="137"/>
      <c r="F29" s="169">
        <v>0.7</v>
      </c>
      <c r="K29" s="167"/>
    </row>
    <row r="30" spans="1:11" ht="17.25" customHeight="1" thickBot="1" x14ac:dyDescent="0.35">
      <c r="A30" s="174"/>
      <c r="B30" s="175"/>
      <c r="C30" s="175"/>
      <c r="D30" s="175"/>
      <c r="E30" s="175"/>
      <c r="F30" s="175"/>
      <c r="G30" s="175"/>
      <c r="H30" s="175"/>
      <c r="I30" s="175"/>
      <c r="J30" s="175"/>
      <c r="K30" s="176"/>
    </row>
    <row r="31" spans="1:11" ht="17.25" customHeight="1" thickTop="1" x14ac:dyDescent="0.3"/>
  </sheetData>
  <mergeCells count="51">
    <mergeCell ref="K18:K19"/>
    <mergeCell ref="A16:A17"/>
    <mergeCell ref="B16:B17"/>
    <mergeCell ref="G16:G17"/>
    <mergeCell ref="I16:I17"/>
    <mergeCell ref="J16:J17"/>
    <mergeCell ref="K16:K17"/>
    <mergeCell ref="A18:A19"/>
    <mergeCell ref="B18:B19"/>
    <mergeCell ref="G18:G19"/>
    <mergeCell ref="I18:I19"/>
    <mergeCell ref="J18:J19"/>
    <mergeCell ref="K14:K15"/>
    <mergeCell ref="A12:A13"/>
    <mergeCell ref="B12:B13"/>
    <mergeCell ref="G12:G13"/>
    <mergeCell ref="I12:I13"/>
    <mergeCell ref="J12:J13"/>
    <mergeCell ref="K12:K13"/>
    <mergeCell ref="A14:A15"/>
    <mergeCell ref="B14:B15"/>
    <mergeCell ref="G14:G15"/>
    <mergeCell ref="I14:I15"/>
    <mergeCell ref="J14:J15"/>
    <mergeCell ref="K10:K11"/>
    <mergeCell ref="A8:A9"/>
    <mergeCell ref="B8:B9"/>
    <mergeCell ref="G8:G9"/>
    <mergeCell ref="I8:I9"/>
    <mergeCell ref="J8:J9"/>
    <mergeCell ref="A10:A11"/>
    <mergeCell ref="B10:B11"/>
    <mergeCell ref="G10:G11"/>
    <mergeCell ref="I10:I11"/>
    <mergeCell ref="J10:J11"/>
    <mergeCell ref="H4:H6"/>
    <mergeCell ref="I4:I6"/>
    <mergeCell ref="J4:J6"/>
    <mergeCell ref="K4:K7"/>
    <mergeCell ref="K8:K9"/>
    <mergeCell ref="A1:B1"/>
    <mergeCell ref="D1:G2"/>
    <mergeCell ref="A2:B2"/>
    <mergeCell ref="D3:F3"/>
    <mergeCell ref="A4:A7"/>
    <mergeCell ref="B4:B7"/>
    <mergeCell ref="C4:C6"/>
    <mergeCell ref="D4:D6"/>
    <mergeCell ref="E4:E6"/>
    <mergeCell ref="F4:F6"/>
    <mergeCell ref="G4:G6"/>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תל אביב</vt:lpstr>
      <vt:lpstr>קריטריונים תל אביב</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2026-01-25T07:13:24Z</dcterms:created>
  <dcterms:modified xsi:type="dcterms:W3CDTF">2026-03-04T06:28:56Z</dcterms:modified>
</cp:coreProperties>
</file>